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2"/>
  </bookViews>
  <sheets>
    <sheet name="Arkusz3" sheetId="1" r:id="rId1"/>
    <sheet name="świetlica 2019_2020_wersja  (2)" sheetId="2" r:id="rId2"/>
    <sheet name="świetlica 2020_2021 (2)" sheetId="5" r:id="rId3"/>
  </sheets>
  <definedNames>
    <definedName name="_xlnm.Print_Area" localSheetId="1">'świetlica 2019_2020_wersja  (2)'!$A$1:$J$46</definedName>
    <definedName name="_xlnm.Print_Area" localSheetId="2">'świetlica 2020_2021 (2)'!$A$1:$J$49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4" i="5" l="1"/>
  <c r="D62" i="5"/>
  <c r="D61" i="5"/>
  <c r="D60" i="5"/>
  <c r="D59" i="5"/>
  <c r="D58" i="5"/>
  <c r="I53" i="5" l="1"/>
  <c r="C8" i="5"/>
  <c r="C28" i="5"/>
  <c r="F28" i="5"/>
  <c r="F37" i="5"/>
  <c r="E37" i="5"/>
  <c r="E8" i="5"/>
  <c r="E50" i="5" s="1"/>
  <c r="D8" i="5"/>
  <c r="F17" i="5"/>
  <c r="D50" i="5"/>
  <c r="F8" i="5"/>
  <c r="B17" i="5"/>
  <c r="I46" i="5"/>
  <c r="C46" i="5"/>
  <c r="H46" i="5" s="1"/>
  <c r="J46" i="5" s="1"/>
  <c r="B46" i="5"/>
  <c r="I37" i="5"/>
  <c r="H37" i="5"/>
  <c r="J37" i="5" s="1"/>
  <c r="I28" i="5"/>
  <c r="B28" i="5"/>
  <c r="H28" i="5" s="1"/>
  <c r="J28" i="5" s="1"/>
  <c r="I17" i="5"/>
  <c r="H17" i="5"/>
  <c r="J17" i="5" s="1"/>
  <c r="D17" i="5"/>
  <c r="I8" i="5"/>
  <c r="I52" i="5" s="1"/>
  <c r="C50" i="5"/>
  <c r="B50" i="5"/>
  <c r="F50" i="5" l="1"/>
  <c r="I50" i="5"/>
  <c r="H8" i="5"/>
  <c r="J8" i="5" s="1"/>
  <c r="D62" i="2" l="1"/>
  <c r="D61" i="2"/>
  <c r="D60" i="2"/>
  <c r="D59" i="2"/>
  <c r="D64" i="2" s="1"/>
  <c r="D58" i="2"/>
  <c r="F43" i="2"/>
  <c r="I41" i="2"/>
  <c r="J41" i="2" s="1"/>
  <c r="H41" i="2"/>
  <c r="I37" i="2"/>
  <c r="E37" i="2"/>
  <c r="D37" i="2"/>
  <c r="H37" i="2" s="1"/>
  <c r="J37" i="2" s="1"/>
  <c r="C37" i="2"/>
  <c r="I28" i="2"/>
  <c r="F28" i="2"/>
  <c r="D28" i="2"/>
  <c r="C28" i="2"/>
  <c r="C43" i="2" s="1"/>
  <c r="B28" i="2"/>
  <c r="B43" i="2" s="1"/>
  <c r="I17" i="2"/>
  <c r="E17" i="2"/>
  <c r="H17" i="2" s="1"/>
  <c r="D17" i="2"/>
  <c r="B17" i="2"/>
  <c r="I8" i="2"/>
  <c r="I45" i="2" s="1"/>
  <c r="I46" i="2" s="1"/>
  <c r="F8" i="2"/>
  <c r="E8" i="2"/>
  <c r="E43" i="2" s="1"/>
  <c r="D8" i="2"/>
  <c r="D43" i="2" s="1"/>
  <c r="B8" i="2"/>
  <c r="H8" i="2" s="1"/>
  <c r="J28" i="2" l="1"/>
  <c r="J17" i="2"/>
  <c r="H28" i="2"/>
  <c r="J8" i="2"/>
</calcChain>
</file>

<file path=xl/sharedStrings.xml><?xml version="1.0" encoding="utf-8"?>
<sst xmlns="http://schemas.openxmlformats.org/spreadsheetml/2006/main" count="266" uniqueCount="78">
  <si>
    <t>Plan pracy nauczycieli w świetlicy szkolnej</t>
  </si>
  <si>
    <t>pn</t>
  </si>
  <si>
    <t>wt</t>
  </si>
  <si>
    <t>śr</t>
  </si>
  <si>
    <t>czw</t>
  </si>
  <si>
    <t>pt</t>
  </si>
  <si>
    <t>czas łączny w minutach</t>
  </si>
  <si>
    <t>minuty zegarowe do rozliczenia</t>
  </si>
  <si>
    <t>Różnica</t>
  </si>
  <si>
    <t>Adam Hamerski</t>
  </si>
  <si>
    <t>6:50-7:40</t>
  </si>
  <si>
    <t>6:50-7:35</t>
  </si>
  <si>
    <t>11:15-12:05</t>
  </si>
  <si>
    <t>11:15-12:15</t>
  </si>
  <si>
    <t>11:15-12:00</t>
  </si>
  <si>
    <t>11:10-12:10</t>
  </si>
  <si>
    <t>GODZ.</t>
  </si>
  <si>
    <t>7:50-8:35</t>
  </si>
  <si>
    <t>A.H</t>
  </si>
  <si>
    <t>8:40-9:25</t>
  </si>
  <si>
    <t>9:30-10:15</t>
  </si>
  <si>
    <t>Suma minut w dniu</t>
  </si>
  <si>
    <t>10:25-11:10</t>
  </si>
  <si>
    <t>12:15-13:00</t>
  </si>
  <si>
    <t>I.RZ</t>
  </si>
  <si>
    <t>13:05-13:50</t>
  </si>
  <si>
    <t>A.W</t>
  </si>
  <si>
    <t>14:05-14:50</t>
  </si>
  <si>
    <t>A.W./SALA GUŁTOWY</t>
  </si>
  <si>
    <t>Iwona Rzymyszkiewicz</t>
  </si>
  <si>
    <t>12:05-13:05</t>
  </si>
  <si>
    <t>13:50-15:50</t>
  </si>
  <si>
    <t>12:00-14:00</t>
  </si>
  <si>
    <t>15:00-15:45</t>
  </si>
  <si>
    <t>A.W/SALA GUŁTOWY</t>
  </si>
  <si>
    <t xml:space="preserve"> </t>
  </si>
  <si>
    <t>A.K</t>
  </si>
  <si>
    <t>J.P</t>
  </si>
  <si>
    <t>Agata Waleriańczyk</t>
  </si>
  <si>
    <t>13:05-15:50</t>
  </si>
  <si>
    <t>6:50-7:30</t>
  </si>
  <si>
    <t>12:15-13:05</t>
  </si>
  <si>
    <t>12:10-15:50</t>
  </si>
  <si>
    <t>12:00-13:05</t>
  </si>
  <si>
    <t>J.P/SALA GUŁTOWY</t>
  </si>
  <si>
    <t>I.RZ/SALA GUŁTOWY</t>
  </si>
  <si>
    <t>Jacek Pasek</t>
  </si>
  <si>
    <t>14:05-15:50</t>
  </si>
  <si>
    <t>I. RZ/SALA GUŁTOWY</t>
  </si>
  <si>
    <t>14:00-15:50</t>
  </si>
  <si>
    <t>Alicja Kubicka</t>
  </si>
  <si>
    <t>13:05-14:05</t>
  </si>
  <si>
    <t>łącznie</t>
  </si>
  <si>
    <t>minut</t>
  </si>
  <si>
    <t>godzin</t>
  </si>
  <si>
    <t>etacik :)</t>
  </si>
  <si>
    <t>11:15-15:50</t>
  </si>
  <si>
    <t>12:00-15:50</t>
  </si>
  <si>
    <t>cz</t>
  </si>
  <si>
    <t>11:10-15:50</t>
  </si>
  <si>
    <t>Razem</t>
  </si>
  <si>
    <t>14:50-15:50</t>
  </si>
  <si>
    <t>Roma Andrzejczak</t>
  </si>
  <si>
    <t>Anna Ciorga</t>
  </si>
  <si>
    <t>RA</t>
  </si>
  <si>
    <t>AW</t>
  </si>
  <si>
    <t>AC</t>
  </si>
  <si>
    <t>JP</t>
  </si>
  <si>
    <t>I RZ</t>
  </si>
  <si>
    <t>06:50-7:40</t>
  </si>
  <si>
    <t>13:00-15:50</t>
  </si>
  <si>
    <t>11:15-14:50</t>
  </si>
  <si>
    <t>13:00-13:50</t>
  </si>
  <si>
    <t>11:15- 12:25</t>
  </si>
  <si>
    <t>12:25-15:50</t>
  </si>
  <si>
    <t>06:50-7:35</t>
  </si>
  <si>
    <t>6:50-7:50</t>
  </si>
  <si>
    <t>wg planu (bez zmian na czerwono)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</si>
</sst>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hh:mm"/>
  </numFmts>
  <fonts count="21"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2"/>
      <charset val="238"/>
    </font>
    <font>
      <b/>
      <sz val="11"/>
      <color rgb="FF000000"/>
      <name val="Czcionka tekstu podstawowego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50404"/>
      <name val="Czcionka tekstu podstawowego"/>
      <charset val="238"/>
    </font>
  </fonts>
  <fills count="21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FF004A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E6E0EC"/>
      </patternFill>
    </fill>
    <fill>
      <patternFill patternType="solid">
        <fgColor rgb="FFC0C0C0"/>
        <bgColor rgb="FFB9CDE5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FFC000"/>
        <bgColor rgb="FFFF9900"/>
      </patternFill>
    </fill>
    <fill>
      <patternFill patternType="solid">
        <fgColor rgb="FFE6E0EC"/>
        <bgColor rgb="FFFFFFFF"/>
      </patternFill>
    </fill>
    <fill>
      <patternFill patternType="solid">
        <fgColor rgb="FFB9CDE5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9" tint="0.39997558519241921"/>
        <bgColor rgb="FF993366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2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0" borderId="3" applyProtection="0"/>
    <xf numFmtId="0" fontId="5" fillId="10" borderId="4" applyProtection="0"/>
    <xf numFmtId="0" fontId="6" fillId="0" borderId="5" applyProtection="0"/>
    <xf numFmtId="0" fontId="7" fillId="0" borderId="6" applyProtection="0"/>
    <xf numFmtId="0" fontId="8" fillId="0" borderId="7" applyProtection="0"/>
    <xf numFmtId="0" fontId="8" fillId="0" borderId="0" applyBorder="0" applyProtection="0"/>
    <xf numFmtId="0" fontId="9" fillId="0" borderId="0"/>
    <xf numFmtId="0" fontId="10" fillId="9" borderId="1" applyProtection="0"/>
    <xf numFmtId="0" fontId="11" fillId="0" borderId="8" applyProtection="0"/>
    <xf numFmtId="0" fontId="12" fillId="0" borderId="0" applyBorder="0" applyProtection="0"/>
    <xf numFmtId="0" fontId="13" fillId="0" borderId="0" applyBorder="0" applyProtection="0"/>
    <xf numFmtId="0" fontId="14" fillId="0" borderId="0" applyBorder="0" applyProtection="0"/>
    <xf numFmtId="0" fontId="9" fillId="11" borderId="9" applyProtection="0"/>
  </cellStyleXfs>
  <cellXfs count="62">
    <xf numFmtId="0" fontId="0" fillId="0" borderId="0" xfId="0"/>
    <xf numFmtId="0" fontId="0" fillId="0" borderId="0" xfId="0" applyFont="1" applyAlignment="1">
      <alignment wrapText="1"/>
    </xf>
    <xf numFmtId="0" fontId="0" fillId="0" borderId="10" xfId="0" applyBorder="1"/>
    <xf numFmtId="0" fontId="15" fillId="1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5" fillId="13" borderId="10" xfId="0" applyFont="1" applyFill="1" applyBorder="1"/>
    <xf numFmtId="0" fontId="0" fillId="13" borderId="10" xfId="0" applyFont="1" applyFill="1" applyBorder="1"/>
    <xf numFmtId="0" fontId="9" fillId="0" borderId="11" xfId="15" applyBorder="1"/>
    <xf numFmtId="0" fontId="16" fillId="0" borderId="11" xfId="15" applyFont="1" applyBorder="1"/>
    <xf numFmtId="0" fontId="16" fillId="0" borderId="12" xfId="15" applyFont="1" applyBorder="1"/>
    <xf numFmtId="0" fontId="17" fillId="0" borderId="13" xfId="15" applyFont="1" applyBorder="1" applyAlignment="1">
      <alignment horizontal="center"/>
    </xf>
    <xf numFmtId="0" fontId="16" fillId="0" borderId="13" xfId="15" applyFont="1" applyBorder="1"/>
    <xf numFmtId="0" fontId="17" fillId="0" borderId="14" xfId="15" applyFont="1" applyBorder="1" applyAlignment="1">
      <alignment horizontal="center"/>
    </xf>
    <xf numFmtId="0" fontId="9" fillId="0" borderId="13" xfId="15" applyBorder="1"/>
    <xf numFmtId="0" fontId="15" fillId="0" borderId="0" xfId="0" applyFont="1"/>
    <xf numFmtId="0" fontId="15" fillId="14" borderId="10" xfId="0" applyFont="1" applyFill="1" applyBorder="1"/>
    <xf numFmtId="0" fontId="0" fillId="14" borderId="10" xfId="0" applyFont="1" applyFill="1" applyBorder="1"/>
    <xf numFmtId="0" fontId="16" fillId="0" borderId="15" xfId="15" applyFont="1" applyBorder="1"/>
    <xf numFmtId="0" fontId="17" fillId="0" borderId="15" xfId="15" applyFont="1" applyBorder="1" applyAlignment="1">
      <alignment horizontal="center"/>
    </xf>
    <xf numFmtId="0" fontId="18" fillId="0" borderId="16" xfId="15" applyFont="1" applyBorder="1" applyAlignment="1">
      <alignment horizontal="center"/>
    </xf>
    <xf numFmtId="0" fontId="9" fillId="0" borderId="16" xfId="15" applyBorder="1"/>
    <xf numFmtId="0" fontId="17" fillId="0" borderId="16" xfId="15" applyFont="1" applyBorder="1" applyAlignment="1">
      <alignment horizontal="center"/>
    </xf>
    <xf numFmtId="0" fontId="17" fillId="0" borderId="17" xfId="15" applyFont="1" applyBorder="1" applyAlignment="1">
      <alignment horizontal="center"/>
    </xf>
    <xf numFmtId="0" fontId="17" fillId="0" borderId="18" xfId="15" applyFont="1" applyBorder="1" applyAlignment="1">
      <alignment horizontal="center"/>
    </xf>
    <xf numFmtId="0" fontId="16" fillId="0" borderId="19" xfId="15" applyFont="1" applyBorder="1"/>
    <xf numFmtId="0" fontId="17" fillId="0" borderId="12" xfId="15" applyFont="1" applyBorder="1" applyAlignment="1">
      <alignment horizontal="center"/>
    </xf>
    <xf numFmtId="0" fontId="15" fillId="15" borderId="10" xfId="0" applyFont="1" applyFill="1" applyBorder="1"/>
    <xf numFmtId="0" fontId="0" fillId="15" borderId="10" xfId="0" applyFont="1" applyFill="1" applyBorder="1"/>
    <xf numFmtId="0" fontId="16" fillId="0" borderId="20" xfId="15" applyFont="1" applyBorder="1"/>
    <xf numFmtId="0" fontId="15" fillId="0" borderId="10" xfId="0" applyFont="1" applyBorder="1"/>
    <xf numFmtId="0" fontId="15" fillId="16" borderId="10" xfId="0" applyFont="1" applyFill="1" applyBorder="1"/>
    <xf numFmtId="0" fontId="19" fillId="16" borderId="10" xfId="0" applyFont="1" applyFill="1" applyBorder="1"/>
    <xf numFmtId="0" fontId="0" fillId="16" borderId="10" xfId="0" applyFill="1" applyBorder="1"/>
    <xf numFmtId="0" fontId="16" fillId="0" borderId="21" xfId="15" applyFont="1" applyBorder="1"/>
    <xf numFmtId="0" fontId="9" fillId="0" borderId="12" xfId="15" applyBorder="1"/>
    <xf numFmtId="0" fontId="15" fillId="16" borderId="0" xfId="0" applyFont="1" applyFill="1"/>
    <xf numFmtId="0" fontId="9" fillId="0" borderId="0" xfId="15"/>
    <xf numFmtId="0" fontId="19" fillId="17" borderId="10" xfId="0" applyFont="1" applyFill="1" applyBorder="1"/>
    <xf numFmtId="0" fontId="19" fillId="0" borderId="0" xfId="0" applyFont="1"/>
    <xf numFmtId="0" fontId="16" fillId="0" borderId="13" xfId="15" applyFont="1" applyBorder="1" applyAlignment="1">
      <alignment horizontal="center"/>
    </xf>
    <xf numFmtId="0" fontId="15" fillId="17" borderId="10" xfId="0" applyFont="1" applyFill="1" applyBorder="1"/>
    <xf numFmtId="164" fontId="0" fillId="0" borderId="0" xfId="0" applyNumberFormat="1"/>
    <xf numFmtId="0" fontId="0" fillId="16" borderId="0" xfId="0" applyFill="1"/>
    <xf numFmtId="164" fontId="0" fillId="16" borderId="0" xfId="0" applyNumberFormat="1" applyFont="1" applyFill="1"/>
    <xf numFmtId="0" fontId="15" fillId="18" borderId="10" xfId="0" applyFont="1" applyFill="1" applyBorder="1"/>
    <xf numFmtId="0" fontId="19" fillId="19" borderId="10" xfId="0" applyFont="1" applyFill="1" applyBorder="1"/>
    <xf numFmtId="0" fontId="15" fillId="19" borderId="10" xfId="0" applyFont="1" applyFill="1" applyBorder="1"/>
    <xf numFmtId="0" fontId="16" fillId="0" borderId="22" xfId="15" applyFont="1" applyBorder="1"/>
    <xf numFmtId="0" fontId="16" fillId="0" borderId="23" xfId="15" applyFont="1" applyBorder="1"/>
    <xf numFmtId="0" fontId="16" fillId="0" borderId="24" xfId="15" applyFont="1" applyBorder="1"/>
    <xf numFmtId="0" fontId="16" fillId="0" borderId="25" xfId="15" applyFont="1" applyBorder="1"/>
    <xf numFmtId="0" fontId="16" fillId="0" borderId="26" xfId="15" applyFont="1" applyBorder="1"/>
    <xf numFmtId="0" fontId="16" fillId="0" borderId="27" xfId="15" applyFont="1" applyBorder="1"/>
    <xf numFmtId="20" fontId="0" fillId="13" borderId="10" xfId="0" applyNumberFormat="1" applyFont="1" applyFill="1" applyBorder="1"/>
    <xf numFmtId="0" fontId="0" fillId="20" borderId="10" xfId="0" applyFill="1" applyBorder="1"/>
    <xf numFmtId="0" fontId="11" fillId="20" borderId="10" xfId="0" applyFont="1" applyFill="1" applyBorder="1"/>
    <xf numFmtId="0" fontId="15" fillId="20" borderId="10" xfId="0" applyFont="1" applyFill="1" applyBorder="1"/>
    <xf numFmtId="0" fontId="20" fillId="20" borderId="10" xfId="0" applyFont="1" applyFill="1" applyBorder="1"/>
    <xf numFmtId="0" fontId="13" fillId="14" borderId="10" xfId="0" applyFont="1" applyFill="1" applyBorder="1"/>
    <xf numFmtId="20" fontId="13" fillId="13" borderId="10" xfId="0" applyNumberFormat="1" applyFont="1" applyFill="1" applyBorder="1"/>
    <xf numFmtId="0" fontId="13" fillId="13" borderId="10" xfId="0" applyFont="1" applyFill="1" applyBorder="1"/>
    <xf numFmtId="0" fontId="13" fillId="16" borderId="10" xfId="0" applyFont="1" applyFill="1" applyBorder="1"/>
  </cellXfs>
  <cellStyles count="22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Komórka połączona 2" xfId="9"/>
    <cellStyle name="Komórka zaznaczona 2" xfId="10"/>
    <cellStyle name="Nagłówek 1 2" xfId="11"/>
    <cellStyle name="Nagłówek 2 2" xfId="12"/>
    <cellStyle name="Nagłówek 3 2" xfId="13"/>
    <cellStyle name="Nagłówek 4 2" xfId="14"/>
    <cellStyle name="Normalny" xfId="0" builtinId="0"/>
    <cellStyle name="Normalny 2" xfId="15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4A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84E5A"/>
      <rgbColor rgb="FFFFFFCC"/>
      <rgbColor rgb="FFE6E0EC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50404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Normal="100"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D8" sqref="D8"/>
    </sheetView>
  </sheetViews>
  <sheetFormatPr defaultColWidth="8.625" defaultRowHeight="14.25"/>
  <cols>
    <col min="1" max="1" width="25.75" customWidth="1"/>
    <col min="2" max="2" width="12" customWidth="1"/>
    <col min="3" max="3" width="15.5" customWidth="1"/>
    <col min="4" max="4" width="19" customWidth="1"/>
    <col min="5" max="5" width="12.625" customWidth="1"/>
    <col min="6" max="6" width="11.5" customWidth="1"/>
    <col min="7" max="7" width="1.875" customWidth="1"/>
    <col min="8" max="8" width="13.375" customWidth="1"/>
    <col min="9" max="9" width="13" customWidth="1"/>
    <col min="12" max="12" width="24" customWidth="1"/>
    <col min="14" max="14" width="25.75" customWidth="1"/>
  </cols>
  <sheetData>
    <row r="1" spans="1:14" ht="28.5">
      <c r="A1" s="1" t="s">
        <v>0</v>
      </c>
    </row>
    <row r="2" spans="1:14" ht="42.7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/>
      <c r="H2" s="4" t="s">
        <v>6</v>
      </c>
      <c r="I2" s="4" t="s">
        <v>7</v>
      </c>
      <c r="J2" s="4" t="s">
        <v>8</v>
      </c>
    </row>
    <row r="3" spans="1:14" ht="15">
      <c r="A3" s="5" t="s">
        <v>9</v>
      </c>
      <c r="B3" s="6" t="s">
        <v>10</v>
      </c>
      <c r="C3" s="6"/>
      <c r="D3" s="6" t="s">
        <v>11</v>
      </c>
      <c r="E3" s="6"/>
      <c r="F3" s="6" t="s">
        <v>10</v>
      </c>
      <c r="G3" s="6"/>
      <c r="H3" s="6"/>
      <c r="I3" s="6"/>
      <c r="J3" s="6"/>
      <c r="L3" s="7"/>
    </row>
    <row r="4" spans="1:14" ht="18">
      <c r="A4" s="6"/>
      <c r="B4" s="6" t="s">
        <v>12</v>
      </c>
      <c r="C4" s="6"/>
      <c r="D4" s="6" t="s">
        <v>13</v>
      </c>
      <c r="E4" s="6" t="s">
        <v>14</v>
      </c>
      <c r="F4" s="6" t="s">
        <v>15</v>
      </c>
      <c r="G4" s="6"/>
      <c r="H4" s="6"/>
      <c r="I4" s="6"/>
      <c r="J4" s="6"/>
      <c r="L4" s="8" t="s">
        <v>16</v>
      </c>
    </row>
    <row r="5" spans="1:14" ht="18">
      <c r="A5" s="6"/>
      <c r="B5" s="6"/>
      <c r="C5" s="6"/>
      <c r="D5" s="6"/>
      <c r="E5" s="6"/>
      <c r="F5" s="6"/>
      <c r="G5" s="6"/>
      <c r="H5" s="6"/>
      <c r="I5" s="6"/>
      <c r="J5" s="6"/>
      <c r="L5" s="9" t="s">
        <v>17</v>
      </c>
      <c r="N5" s="10" t="s">
        <v>18</v>
      </c>
    </row>
    <row r="6" spans="1:14" ht="18">
      <c r="A6" s="6"/>
      <c r="B6" s="6"/>
      <c r="C6" s="6"/>
      <c r="D6" s="6"/>
      <c r="E6" s="6"/>
      <c r="F6" s="6"/>
      <c r="G6" s="6"/>
      <c r="H6" s="6"/>
      <c r="I6" s="6"/>
      <c r="J6" s="6"/>
      <c r="L6" s="11" t="s">
        <v>19</v>
      </c>
      <c r="N6" s="12" t="s">
        <v>18</v>
      </c>
    </row>
    <row r="7" spans="1:14" ht="18">
      <c r="A7" s="6"/>
      <c r="B7" s="6"/>
      <c r="C7" s="6"/>
      <c r="D7" s="6"/>
      <c r="E7" s="6"/>
      <c r="F7" s="6"/>
      <c r="G7" s="6"/>
      <c r="H7" s="6"/>
      <c r="I7" s="6"/>
      <c r="J7" s="6"/>
      <c r="L7" s="11" t="s">
        <v>20</v>
      </c>
      <c r="N7" s="13"/>
    </row>
    <row r="8" spans="1:14" s="14" customFormat="1" ht="18">
      <c r="A8" s="5" t="s">
        <v>21</v>
      </c>
      <c r="B8" s="5">
        <f>50+45+5</f>
        <v>100</v>
      </c>
      <c r="C8" s="5"/>
      <c r="D8" s="5">
        <f>45+45+15</f>
        <v>105</v>
      </c>
      <c r="E8" s="5">
        <f>45</f>
        <v>45</v>
      </c>
      <c r="F8" s="5">
        <f>50+50+10</f>
        <v>110</v>
      </c>
      <c r="G8" s="5"/>
      <c r="H8" s="5">
        <f>SUM(B8:F8)</f>
        <v>360</v>
      </c>
      <c r="I8" s="5">
        <f>6*60</f>
        <v>360</v>
      </c>
      <c r="J8" s="5">
        <f>I8-H8</f>
        <v>0</v>
      </c>
      <c r="L8" s="11" t="s">
        <v>22</v>
      </c>
      <c r="N8" s="12"/>
    </row>
    <row r="9" spans="1:14" ht="18">
      <c r="A9" s="2"/>
      <c r="B9" s="2"/>
      <c r="C9" s="2"/>
      <c r="D9" s="2"/>
      <c r="E9" s="2"/>
      <c r="F9" s="2"/>
      <c r="G9" s="2"/>
      <c r="H9" s="2"/>
      <c r="I9" s="2"/>
      <c r="J9" s="2"/>
      <c r="L9" s="11" t="s">
        <v>14</v>
      </c>
      <c r="N9" s="10" t="s">
        <v>18</v>
      </c>
    </row>
    <row r="10" spans="1:14" ht="18">
      <c r="A10" s="2"/>
      <c r="B10" s="2"/>
      <c r="C10" s="2"/>
      <c r="D10" s="2"/>
      <c r="E10" s="2"/>
      <c r="F10" s="2"/>
      <c r="G10" s="2"/>
      <c r="H10" s="2"/>
      <c r="I10" s="2"/>
      <c r="J10" s="2"/>
      <c r="L10" s="11" t="s">
        <v>23</v>
      </c>
      <c r="N10" s="12" t="s">
        <v>24</v>
      </c>
    </row>
    <row r="11" spans="1:14" ht="18">
      <c r="A11" s="2"/>
      <c r="B11" s="2"/>
      <c r="C11" s="2"/>
      <c r="D11" s="2"/>
      <c r="E11" s="2"/>
      <c r="F11" s="2"/>
      <c r="G11" s="2"/>
      <c r="H11" s="2"/>
      <c r="I11" s="2"/>
      <c r="J11" s="2"/>
      <c r="L11" s="11" t="s">
        <v>25</v>
      </c>
      <c r="N11" s="10" t="s">
        <v>26</v>
      </c>
    </row>
    <row r="12" spans="1:14" ht="18">
      <c r="A12" s="2"/>
      <c r="B12" s="2"/>
      <c r="C12" s="2"/>
      <c r="D12" s="2"/>
      <c r="E12" s="2"/>
      <c r="F12" s="2"/>
      <c r="G12" s="2"/>
      <c r="H12" s="2"/>
      <c r="I12" s="2"/>
      <c r="J12" s="2"/>
      <c r="L12" s="11" t="s">
        <v>27</v>
      </c>
      <c r="N12" s="10" t="s">
        <v>28</v>
      </c>
    </row>
    <row r="13" spans="1:14" ht="18">
      <c r="A13" s="15" t="s">
        <v>29</v>
      </c>
      <c r="B13" s="16" t="s">
        <v>30</v>
      </c>
      <c r="C13" s="16"/>
      <c r="D13" s="16" t="s">
        <v>31</v>
      </c>
      <c r="E13" s="16" t="s">
        <v>32</v>
      </c>
      <c r="G13" s="16"/>
      <c r="H13" s="16"/>
      <c r="I13" s="16"/>
      <c r="J13" s="16"/>
      <c r="L13" s="17" t="s">
        <v>33</v>
      </c>
      <c r="N13" s="18" t="s">
        <v>34</v>
      </c>
    </row>
    <row r="14" spans="1:14" ht="18">
      <c r="A14" s="16"/>
      <c r="B14" s="16"/>
      <c r="C14" s="16"/>
      <c r="D14" s="16"/>
      <c r="E14" s="16"/>
      <c r="F14" s="16"/>
      <c r="G14" s="16"/>
      <c r="H14" s="16"/>
      <c r="I14" s="16"/>
      <c r="J14" s="16"/>
      <c r="L14" s="9" t="s">
        <v>17</v>
      </c>
      <c r="N14" s="19" t="s">
        <v>35</v>
      </c>
    </row>
    <row r="15" spans="1:14" ht="18">
      <c r="A15" s="16"/>
      <c r="B15" s="16"/>
      <c r="C15" s="16"/>
      <c r="D15" s="16"/>
      <c r="E15" s="16"/>
      <c r="F15" s="16"/>
      <c r="G15" s="16"/>
      <c r="H15" s="16"/>
      <c r="I15" s="16"/>
      <c r="J15" s="16"/>
      <c r="L15" s="11" t="s">
        <v>19</v>
      </c>
      <c r="N15" s="20"/>
    </row>
    <row r="16" spans="1:14" ht="18">
      <c r="A16" s="16"/>
      <c r="B16" s="16"/>
      <c r="C16" s="16"/>
      <c r="D16" s="16"/>
      <c r="E16" s="16"/>
      <c r="F16" s="16"/>
      <c r="G16" s="16"/>
      <c r="H16" s="16"/>
      <c r="I16" s="16"/>
      <c r="J16" s="16"/>
      <c r="L16" s="11" t="s">
        <v>20</v>
      </c>
      <c r="N16" s="20"/>
    </row>
    <row r="17" spans="1:14" s="14" customFormat="1" ht="18">
      <c r="A17" s="15" t="s">
        <v>21</v>
      </c>
      <c r="B17" s="15">
        <f>55+5</f>
        <v>60</v>
      </c>
      <c r="C17" s="15"/>
      <c r="D17" s="15">
        <f>10+60+50</f>
        <v>120</v>
      </c>
      <c r="E17" s="15">
        <f>60+60</f>
        <v>120</v>
      </c>
      <c r="F17" s="15"/>
      <c r="G17" s="15"/>
      <c r="H17" s="15">
        <f>SUM(B17:F17)</f>
        <v>300</v>
      </c>
      <c r="I17" s="15">
        <f>5*60</f>
        <v>300</v>
      </c>
      <c r="J17" s="15">
        <f>I17-H17</f>
        <v>0</v>
      </c>
      <c r="L17" s="11" t="s">
        <v>22</v>
      </c>
      <c r="N17" s="20"/>
    </row>
    <row r="18" spans="1:14" ht="18">
      <c r="A18" s="2"/>
      <c r="B18" s="2"/>
      <c r="C18" s="2"/>
      <c r="D18" s="2"/>
      <c r="E18" s="2"/>
      <c r="F18" s="2"/>
      <c r="G18" s="2"/>
      <c r="H18" s="2"/>
      <c r="I18" s="2"/>
      <c r="J18" s="2"/>
      <c r="L18" s="11" t="s">
        <v>14</v>
      </c>
      <c r="N18" s="20"/>
    </row>
    <row r="19" spans="1:14" ht="18">
      <c r="A19" s="2"/>
      <c r="B19" s="2"/>
      <c r="C19" s="2"/>
      <c r="D19" s="2"/>
      <c r="E19" s="2"/>
      <c r="F19" s="2"/>
      <c r="G19" s="2"/>
      <c r="H19" s="2"/>
      <c r="I19" s="2"/>
      <c r="J19" s="2"/>
      <c r="L19" s="11" t="s">
        <v>23</v>
      </c>
      <c r="N19" s="21" t="s">
        <v>26</v>
      </c>
    </row>
    <row r="20" spans="1:14" ht="18">
      <c r="A20" s="2"/>
      <c r="B20" s="2"/>
      <c r="C20" s="2"/>
      <c r="D20" s="2"/>
      <c r="E20" s="2"/>
      <c r="F20" s="2"/>
      <c r="G20" s="2"/>
      <c r="H20" s="2"/>
      <c r="I20" s="2"/>
      <c r="J20" s="2"/>
      <c r="L20" s="11" t="s">
        <v>25</v>
      </c>
      <c r="N20" s="21" t="s">
        <v>36</v>
      </c>
    </row>
    <row r="21" spans="1:14" ht="18">
      <c r="A21" s="2"/>
      <c r="B21" s="2"/>
      <c r="C21" s="2"/>
      <c r="D21" s="2"/>
      <c r="E21" s="2"/>
      <c r="F21" s="2"/>
      <c r="G21" s="2"/>
      <c r="H21" s="2"/>
      <c r="I21" s="2"/>
      <c r="J21" s="2"/>
      <c r="L21" s="11" t="s">
        <v>27</v>
      </c>
      <c r="N21" s="22" t="s">
        <v>37</v>
      </c>
    </row>
    <row r="22" spans="1:14" ht="18">
      <c r="A22" s="2"/>
      <c r="B22" s="2"/>
      <c r="C22" s="2"/>
      <c r="D22" s="2"/>
      <c r="E22" s="2"/>
      <c r="F22" s="2"/>
      <c r="G22" s="2"/>
      <c r="H22" s="2"/>
      <c r="I22" s="2"/>
      <c r="J22" s="2"/>
      <c r="L22" s="17" t="s">
        <v>33</v>
      </c>
      <c r="N22" s="23" t="s">
        <v>37</v>
      </c>
    </row>
    <row r="23" spans="1:14" ht="18">
      <c r="A23" s="2"/>
      <c r="B23" s="2"/>
      <c r="C23" s="2"/>
      <c r="D23" s="2"/>
      <c r="E23" s="2"/>
      <c r="F23" s="2"/>
      <c r="G23" s="2"/>
      <c r="H23" s="2"/>
      <c r="I23" s="2"/>
      <c r="J23" s="2"/>
      <c r="L23" s="24" t="s">
        <v>17</v>
      </c>
      <c r="N23" s="25"/>
    </row>
    <row r="24" spans="1:14" ht="18">
      <c r="A24" s="26" t="s">
        <v>38</v>
      </c>
      <c r="B24" s="27" t="s">
        <v>39</v>
      </c>
      <c r="C24" s="27" t="s">
        <v>40</v>
      </c>
      <c r="D24" s="27" t="s">
        <v>41</v>
      </c>
      <c r="E24" s="27"/>
      <c r="F24" s="27" t="s">
        <v>42</v>
      </c>
      <c r="G24" s="27"/>
      <c r="H24" s="27"/>
      <c r="I24" s="27"/>
      <c r="J24" s="27"/>
      <c r="L24" s="28" t="s">
        <v>19</v>
      </c>
      <c r="N24" s="13"/>
    </row>
    <row r="25" spans="1:14" ht="18">
      <c r="A25" s="27"/>
      <c r="B25" s="27"/>
      <c r="C25" s="27" t="s">
        <v>43</v>
      </c>
      <c r="D25" s="27"/>
      <c r="E25" s="27"/>
      <c r="F25" s="27"/>
      <c r="G25" s="27"/>
      <c r="H25" s="27"/>
      <c r="I25" s="27"/>
      <c r="J25" s="27"/>
      <c r="L25" s="28" t="s">
        <v>20</v>
      </c>
      <c r="N25" s="13"/>
    </row>
    <row r="26" spans="1:14" ht="18">
      <c r="A26" s="27"/>
      <c r="B26" s="27"/>
      <c r="C26" s="27"/>
      <c r="D26" s="27"/>
      <c r="E26" s="27"/>
      <c r="F26" s="27"/>
      <c r="G26" s="27"/>
      <c r="H26" s="27"/>
      <c r="I26" s="27"/>
      <c r="J26" s="27"/>
      <c r="L26" s="28" t="s">
        <v>22</v>
      </c>
      <c r="N26" s="10"/>
    </row>
    <row r="27" spans="1:14" ht="18">
      <c r="A27" s="27"/>
      <c r="B27" s="27"/>
      <c r="C27" s="27"/>
      <c r="D27" s="27"/>
      <c r="E27" s="27"/>
      <c r="F27" s="27"/>
      <c r="G27" s="27"/>
      <c r="H27" s="27"/>
      <c r="I27" s="27"/>
      <c r="J27" s="27"/>
      <c r="L27" s="28" t="s">
        <v>14</v>
      </c>
      <c r="N27" s="10" t="s">
        <v>18</v>
      </c>
    </row>
    <row r="28" spans="1:14" s="14" customFormat="1" ht="18">
      <c r="A28" s="26" t="s">
        <v>21</v>
      </c>
      <c r="B28" s="26">
        <f>55+60+50</f>
        <v>165</v>
      </c>
      <c r="C28" s="26">
        <f>40+60+5</f>
        <v>105</v>
      </c>
      <c r="D28" s="26">
        <f>45+5</f>
        <v>50</v>
      </c>
      <c r="E28" s="26"/>
      <c r="F28" s="26">
        <f>50+60+60+50</f>
        <v>220</v>
      </c>
      <c r="G28" s="26"/>
      <c r="H28" s="26">
        <f>SUM(B28:F28)</f>
        <v>540</v>
      </c>
      <c r="I28" s="26">
        <f>9*60</f>
        <v>540</v>
      </c>
      <c r="J28" s="26">
        <f>I28-H28</f>
        <v>0</v>
      </c>
      <c r="L28" s="28" t="s">
        <v>23</v>
      </c>
      <c r="N28" s="10" t="s">
        <v>34</v>
      </c>
    </row>
    <row r="29" spans="1:14" s="14" customFormat="1" ht="18">
      <c r="A29" s="29"/>
      <c r="B29" s="29"/>
      <c r="C29" s="29"/>
      <c r="D29" s="29"/>
      <c r="E29" s="29"/>
      <c r="F29" s="29"/>
      <c r="G29" s="29"/>
      <c r="H29" s="29"/>
      <c r="I29" s="29"/>
      <c r="J29" s="29"/>
      <c r="L29" s="11" t="s">
        <v>25</v>
      </c>
      <c r="N29" s="10" t="s">
        <v>44</v>
      </c>
    </row>
    <row r="30" spans="1:14" s="14" customFormat="1" ht="18">
      <c r="A30" s="29"/>
      <c r="B30" s="29"/>
      <c r="C30" s="29"/>
      <c r="D30" s="29"/>
      <c r="E30" s="29"/>
      <c r="F30" s="29"/>
      <c r="G30" s="29"/>
      <c r="H30" s="29"/>
      <c r="I30" s="29"/>
      <c r="J30" s="29"/>
      <c r="L30" s="28" t="s">
        <v>27</v>
      </c>
      <c r="N30" s="12" t="s">
        <v>45</v>
      </c>
    </row>
    <row r="31" spans="1:14" s="14" customFormat="1" ht="18">
      <c r="A31" s="30" t="s">
        <v>46</v>
      </c>
      <c r="B31" s="31"/>
      <c r="C31" s="31" t="s">
        <v>47</v>
      </c>
      <c r="D31" s="31" t="s">
        <v>25</v>
      </c>
      <c r="E31" s="31" t="s">
        <v>40</v>
      </c>
      <c r="F31" s="32"/>
      <c r="G31" s="30"/>
      <c r="H31" s="30"/>
      <c r="I31" s="30"/>
      <c r="J31" s="30"/>
      <c r="L31" s="33" t="s">
        <v>33</v>
      </c>
      <c r="N31" s="18" t="s">
        <v>48</v>
      </c>
    </row>
    <row r="32" spans="1:14" s="14" customFormat="1" ht="18">
      <c r="A32" s="30"/>
      <c r="B32" s="31"/>
      <c r="C32" s="31"/>
      <c r="D32" s="31"/>
      <c r="E32" s="31" t="s">
        <v>49</v>
      </c>
      <c r="F32" s="31"/>
      <c r="G32" s="30"/>
      <c r="H32" s="30"/>
      <c r="I32" s="30"/>
      <c r="J32" s="30"/>
      <c r="L32" s="24" t="s">
        <v>17</v>
      </c>
      <c r="N32" s="34"/>
    </row>
    <row r="33" spans="1:14" s="14" customFormat="1" ht="18">
      <c r="A33" s="30"/>
      <c r="B33" s="31"/>
      <c r="C33" s="31"/>
      <c r="D33" s="31"/>
      <c r="E33" s="31"/>
      <c r="F33" s="31"/>
      <c r="G33" s="30"/>
      <c r="H33" s="30"/>
      <c r="I33" s="30"/>
      <c r="J33" s="30"/>
      <c r="L33" s="28" t="s">
        <v>19</v>
      </c>
      <c r="N33" s="13"/>
    </row>
    <row r="34" spans="1:14" s="14" customFormat="1" ht="18">
      <c r="A34" s="30"/>
      <c r="B34" s="31"/>
      <c r="C34" s="31"/>
      <c r="D34" s="31"/>
      <c r="E34" s="31"/>
      <c r="F34" s="31"/>
      <c r="G34" s="30"/>
      <c r="H34" s="30"/>
      <c r="I34" s="35"/>
      <c r="J34" s="30"/>
      <c r="L34" s="28" t="s">
        <v>20</v>
      </c>
      <c r="N34" s="36"/>
    </row>
    <row r="35" spans="1:14" s="14" customFormat="1" ht="18">
      <c r="A35" s="30"/>
      <c r="B35" s="31"/>
      <c r="C35" s="31"/>
      <c r="D35" s="31"/>
      <c r="E35" s="31"/>
      <c r="F35" s="31"/>
      <c r="G35" s="30"/>
      <c r="H35" s="30"/>
      <c r="I35" s="30"/>
      <c r="J35" s="30"/>
      <c r="L35" s="28" t="s">
        <v>22</v>
      </c>
      <c r="N35" s="13"/>
    </row>
    <row r="36" spans="1:14" s="14" customFormat="1" ht="18">
      <c r="A36" s="30"/>
      <c r="B36" s="31"/>
      <c r="C36" s="31"/>
      <c r="D36" s="31"/>
      <c r="E36" s="31"/>
      <c r="F36" s="31"/>
      <c r="G36" s="30"/>
      <c r="H36" s="30"/>
      <c r="I36" s="30"/>
      <c r="J36" s="30"/>
      <c r="L36" s="28" t="s">
        <v>14</v>
      </c>
      <c r="N36" s="12" t="s">
        <v>18</v>
      </c>
    </row>
    <row r="37" spans="1:14" s="14" customFormat="1" ht="18">
      <c r="A37" s="30" t="s">
        <v>21</v>
      </c>
      <c r="B37" s="30"/>
      <c r="C37" s="30">
        <f>55+50</f>
        <v>105</v>
      </c>
      <c r="D37" s="30">
        <f>45</f>
        <v>45</v>
      </c>
      <c r="E37" s="30">
        <f>40+60+50</f>
        <v>150</v>
      </c>
      <c r="F37" s="30"/>
      <c r="G37" s="30"/>
      <c r="H37" s="30">
        <f>SUM(B37:F37)</f>
        <v>300</v>
      </c>
      <c r="I37" s="30">
        <f>5*60</f>
        <v>300</v>
      </c>
      <c r="J37" s="30">
        <f>I37-H37</f>
        <v>0</v>
      </c>
      <c r="L37" s="28" t="s">
        <v>23</v>
      </c>
      <c r="N37" s="12" t="s">
        <v>24</v>
      </c>
    </row>
    <row r="38" spans="1:14" s="14" customFormat="1" ht="18">
      <c r="A38" s="29"/>
      <c r="B38" s="29"/>
      <c r="C38" s="29"/>
      <c r="D38" s="29"/>
      <c r="E38" s="29"/>
      <c r="F38" s="29"/>
      <c r="G38" s="29"/>
      <c r="H38" s="29"/>
      <c r="I38" s="29"/>
      <c r="J38" s="29"/>
      <c r="L38" s="11" t="s">
        <v>25</v>
      </c>
      <c r="N38" s="10" t="s">
        <v>24</v>
      </c>
    </row>
    <row r="39" spans="1:14" s="14" customFormat="1" ht="18">
      <c r="A39" s="29" t="s">
        <v>50</v>
      </c>
      <c r="B39" s="29"/>
      <c r="C39" s="29"/>
      <c r="D39" s="29"/>
      <c r="E39" s="29"/>
      <c r="F39" s="29"/>
      <c r="G39" s="29"/>
      <c r="H39" s="29"/>
      <c r="I39" s="29"/>
      <c r="J39" s="29"/>
      <c r="L39" s="28" t="s">
        <v>27</v>
      </c>
      <c r="N39" s="10" t="s">
        <v>37</v>
      </c>
    </row>
    <row r="40" spans="1:14" s="38" customFormat="1" ht="18">
      <c r="A40" s="37"/>
      <c r="B40" s="37"/>
      <c r="C40" s="37" t="s">
        <v>51</v>
      </c>
      <c r="D40" s="37"/>
      <c r="E40" s="37"/>
      <c r="F40" s="37"/>
      <c r="G40" s="37"/>
      <c r="H40" s="37"/>
      <c r="I40" s="37"/>
      <c r="J40" s="37"/>
      <c r="L40" s="33" t="s">
        <v>33</v>
      </c>
      <c r="N40" s="39" t="s">
        <v>37</v>
      </c>
    </row>
    <row r="41" spans="1:14" s="14" customFormat="1" ht="18">
      <c r="A41" s="40" t="s">
        <v>21</v>
      </c>
      <c r="B41" s="40"/>
      <c r="C41" s="40">
        <v>60</v>
      </c>
      <c r="D41" s="40"/>
      <c r="E41" s="40"/>
      <c r="F41" s="40"/>
      <c r="G41" s="40"/>
      <c r="H41" s="40">
        <f>SUM(B41:F41)</f>
        <v>60</v>
      </c>
      <c r="I41" s="40">
        <f>1*60</f>
        <v>60</v>
      </c>
      <c r="J41" s="40">
        <f>I41-H41</f>
        <v>0</v>
      </c>
      <c r="L41" s="24" t="s">
        <v>17</v>
      </c>
      <c r="N41" s="25"/>
    </row>
    <row r="42" spans="1:14" s="14" customFormat="1" ht="18">
      <c r="A42" s="29"/>
      <c r="B42" s="29"/>
      <c r="C42" s="29"/>
      <c r="D42" s="29"/>
      <c r="E42" s="29"/>
      <c r="F42" s="29"/>
      <c r="G42" s="29"/>
      <c r="H42" s="29"/>
      <c r="I42" s="29"/>
      <c r="J42" s="29"/>
      <c r="L42" s="28" t="s">
        <v>19</v>
      </c>
      <c r="N42" s="13"/>
    </row>
    <row r="43" spans="1:14" ht="18">
      <c r="A43" s="2"/>
      <c r="B43" s="2">
        <f>B8+B17+B28+B37+B41</f>
        <v>325</v>
      </c>
      <c r="C43" s="2">
        <f>C8+C17+C28+C37+C41</f>
        <v>270</v>
      </c>
      <c r="D43" s="2">
        <f>D8+D17+D28+D37+D41</f>
        <v>320</v>
      </c>
      <c r="E43" s="2">
        <f>E8+E17+E28+E37+E41</f>
        <v>315</v>
      </c>
      <c r="F43" s="2">
        <f>F8+F17+F28+F37+F41</f>
        <v>330</v>
      </c>
      <c r="G43" s="2"/>
      <c r="H43" s="2"/>
      <c r="I43" s="2"/>
      <c r="J43" s="2"/>
      <c r="L43" s="28" t="s">
        <v>20</v>
      </c>
      <c r="N43" s="13"/>
    </row>
    <row r="44" spans="1:14" ht="18">
      <c r="L44" s="28" t="s">
        <v>22</v>
      </c>
      <c r="N44" s="13"/>
    </row>
    <row r="45" spans="1:14" ht="18">
      <c r="H45" t="s">
        <v>52</v>
      </c>
      <c r="I45">
        <f>SUM(I3:I43)</f>
        <v>1560</v>
      </c>
      <c r="J45" t="s">
        <v>53</v>
      </c>
      <c r="L45" s="28" t="s">
        <v>14</v>
      </c>
      <c r="N45" s="10" t="s">
        <v>18</v>
      </c>
    </row>
    <row r="46" spans="1:14" ht="18">
      <c r="I46">
        <f>I45/60</f>
        <v>26</v>
      </c>
      <c r="J46" t="s">
        <v>54</v>
      </c>
      <c r="K46" t="s">
        <v>55</v>
      </c>
      <c r="L46" s="28" t="s">
        <v>23</v>
      </c>
      <c r="N46" s="10" t="s">
        <v>26</v>
      </c>
    </row>
    <row r="47" spans="1:14" ht="18">
      <c r="L47" s="11" t="s">
        <v>25</v>
      </c>
      <c r="N47" s="10" t="s">
        <v>26</v>
      </c>
    </row>
    <row r="48" spans="1:14" ht="18">
      <c r="C48" s="41"/>
      <c r="L48" s="28" t="s">
        <v>27</v>
      </c>
      <c r="N48" s="10" t="s">
        <v>26</v>
      </c>
    </row>
    <row r="49" spans="1:14" ht="18">
      <c r="L49" s="33" t="s">
        <v>33</v>
      </c>
      <c r="N49" s="18" t="s">
        <v>26</v>
      </c>
    </row>
    <row r="50" spans="1:14">
      <c r="C50" s="41"/>
    </row>
    <row r="51" spans="1:14">
      <c r="C51" s="41"/>
    </row>
    <row r="52" spans="1:14">
      <c r="C52" s="41"/>
    </row>
    <row r="57" spans="1:14">
      <c r="A57" s="42"/>
      <c r="B57" s="42"/>
      <c r="C57" s="42"/>
      <c r="D57" s="42"/>
    </row>
    <row r="58" spans="1:14">
      <c r="A58" s="42" t="s">
        <v>1</v>
      </c>
      <c r="B58" s="42" t="s">
        <v>10</v>
      </c>
      <c r="C58" s="43" t="s">
        <v>56</v>
      </c>
      <c r="D58" s="42">
        <f>50+45+60+60+60+50</f>
        <v>325</v>
      </c>
    </row>
    <row r="59" spans="1:14">
      <c r="A59" s="42" t="s">
        <v>2</v>
      </c>
      <c r="B59" s="42" t="s">
        <v>40</v>
      </c>
      <c r="C59" s="42" t="s">
        <v>57</v>
      </c>
      <c r="D59" s="42">
        <f>40+60+60+60+50</f>
        <v>270</v>
      </c>
    </row>
    <row r="60" spans="1:14">
      <c r="A60" s="42" t="s">
        <v>3</v>
      </c>
      <c r="B60" s="42" t="s">
        <v>11</v>
      </c>
      <c r="C60" s="43" t="s">
        <v>56</v>
      </c>
      <c r="D60" s="42">
        <f>45+45+60+60+60+50</f>
        <v>320</v>
      </c>
    </row>
    <row r="61" spans="1:14">
      <c r="A61" s="42" t="s">
        <v>58</v>
      </c>
      <c r="B61" s="42" t="s">
        <v>40</v>
      </c>
      <c r="C61" s="43" t="s">
        <v>56</v>
      </c>
      <c r="D61" s="42">
        <f>40+45+60+60+60+50</f>
        <v>315</v>
      </c>
    </row>
    <row r="62" spans="1:14">
      <c r="A62" s="42" t="s">
        <v>5</v>
      </c>
      <c r="B62" s="42" t="s">
        <v>10</v>
      </c>
      <c r="C62" s="43" t="s">
        <v>59</v>
      </c>
      <c r="D62" s="42">
        <f>50+50+60+60+60+50</f>
        <v>330</v>
      </c>
    </row>
    <row r="63" spans="1:14">
      <c r="A63" s="42"/>
      <c r="B63" s="42"/>
      <c r="C63" s="42"/>
      <c r="D63" s="42"/>
    </row>
    <row r="64" spans="1:14">
      <c r="A64" s="42" t="s">
        <v>60</v>
      </c>
      <c r="B64" s="42"/>
      <c r="C64" s="42"/>
      <c r="D64" s="42">
        <f>SUM(D58:D62)</f>
        <v>1560</v>
      </c>
    </row>
    <row r="65" spans="1:4">
      <c r="A65" s="42"/>
      <c r="B65" s="42"/>
      <c r="C65" s="42"/>
      <c r="D65" s="42"/>
    </row>
  </sheetData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4" zoomScale="75" zoomScaleNormal="75" workbookViewId="0">
      <selection activeCell="C17" sqref="C17"/>
    </sheetView>
  </sheetViews>
  <sheetFormatPr defaultColWidth="8.625" defaultRowHeight="14.25"/>
  <cols>
    <col min="1" max="1" width="25.75" customWidth="1"/>
    <col min="2" max="2" width="12" customWidth="1"/>
    <col min="3" max="3" width="15.5" customWidth="1"/>
    <col min="4" max="4" width="19" customWidth="1"/>
    <col min="5" max="5" width="12.625" customWidth="1"/>
    <col min="6" max="6" width="11.5" customWidth="1"/>
    <col min="7" max="7" width="1.875" customWidth="1"/>
    <col min="8" max="8" width="13.375" customWidth="1"/>
    <col min="9" max="9" width="13" customWidth="1"/>
    <col min="12" max="12" width="24" customWidth="1"/>
    <col min="14" max="14" width="25.75" customWidth="1"/>
  </cols>
  <sheetData>
    <row r="1" spans="1:14" ht="28.5">
      <c r="A1" s="1" t="s">
        <v>0</v>
      </c>
    </row>
    <row r="2" spans="1:14" ht="43.5" thickBo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/>
      <c r="H2" s="4" t="s">
        <v>6</v>
      </c>
      <c r="I2" s="4" t="s">
        <v>7</v>
      </c>
      <c r="J2" s="4" t="s">
        <v>8</v>
      </c>
      <c r="N2" t="s">
        <v>77</v>
      </c>
    </row>
    <row r="3" spans="1:14" ht="16.5" thickTop="1" thickBot="1">
      <c r="A3" s="5" t="s">
        <v>63</v>
      </c>
      <c r="B3" s="53"/>
      <c r="C3" s="59" t="s">
        <v>75</v>
      </c>
      <c r="D3" s="59" t="s">
        <v>69</v>
      </c>
      <c r="E3" s="60" t="s">
        <v>10</v>
      </c>
      <c r="F3" s="53" t="s">
        <v>13</v>
      </c>
      <c r="G3" s="6"/>
      <c r="H3" s="6"/>
      <c r="I3" s="6"/>
      <c r="J3" s="6"/>
      <c r="L3" s="7"/>
      <c r="N3" s="7"/>
    </row>
    <row r="4" spans="1:14" ht="19.5" thickTop="1" thickBot="1">
      <c r="A4" s="6"/>
      <c r="B4" s="6"/>
      <c r="C4" s="53" t="s">
        <v>13</v>
      </c>
      <c r="D4" s="6"/>
      <c r="E4" s="6" t="s">
        <v>71</v>
      </c>
      <c r="F4" s="6"/>
      <c r="G4" s="6"/>
      <c r="H4" s="6"/>
      <c r="I4" s="6"/>
      <c r="J4" s="6"/>
      <c r="L4" s="8" t="s">
        <v>16</v>
      </c>
      <c r="N4" s="8" t="s">
        <v>16</v>
      </c>
    </row>
    <row r="5" spans="1:14" ht="18.75" thickTop="1">
      <c r="A5" s="6"/>
      <c r="B5" s="6"/>
      <c r="C5" s="6"/>
      <c r="D5" s="6"/>
      <c r="E5" s="6"/>
      <c r="F5" s="6"/>
      <c r="G5" s="6"/>
      <c r="H5" s="6"/>
      <c r="I5" s="6"/>
      <c r="J5" s="6"/>
      <c r="L5" s="9" t="s">
        <v>17</v>
      </c>
      <c r="N5" s="9" t="s">
        <v>66</v>
      </c>
    </row>
    <row r="6" spans="1:14" ht="18">
      <c r="A6" s="6"/>
      <c r="B6" s="6"/>
      <c r="C6" s="6"/>
      <c r="D6" s="6"/>
      <c r="E6" s="6"/>
      <c r="F6" s="6"/>
      <c r="G6" s="6"/>
      <c r="H6" s="6"/>
      <c r="I6" s="6"/>
      <c r="J6" s="6"/>
      <c r="L6" s="11" t="s">
        <v>19</v>
      </c>
      <c r="N6" s="11"/>
    </row>
    <row r="7" spans="1:14" ht="18">
      <c r="A7" s="6"/>
      <c r="B7" s="6"/>
      <c r="C7" s="6"/>
      <c r="D7" s="6"/>
      <c r="E7" s="6"/>
      <c r="F7" s="6"/>
      <c r="G7" s="6"/>
      <c r="H7" s="6"/>
      <c r="I7" s="6"/>
      <c r="J7" s="6"/>
      <c r="L7" s="11" t="s">
        <v>20</v>
      </c>
      <c r="N7" s="11"/>
    </row>
    <row r="8" spans="1:14" s="14" customFormat="1" ht="18">
      <c r="A8" s="5" t="s">
        <v>21</v>
      </c>
      <c r="B8" s="5"/>
      <c r="C8" s="5">
        <f>45+60</f>
        <v>105</v>
      </c>
      <c r="D8" s="5">
        <f>50</f>
        <v>50</v>
      </c>
      <c r="E8" s="5">
        <f>50+45+60+60+50</f>
        <v>265</v>
      </c>
      <c r="F8" s="5">
        <f>60</f>
        <v>60</v>
      </c>
      <c r="G8" s="5"/>
      <c r="H8" s="5">
        <f>SUM(B8:F8)</f>
        <v>480</v>
      </c>
      <c r="I8" s="5">
        <f>8*60</f>
        <v>480</v>
      </c>
      <c r="J8" s="5">
        <f>H8-I8</f>
        <v>0</v>
      </c>
      <c r="L8" s="11" t="s">
        <v>22</v>
      </c>
      <c r="N8" s="11"/>
    </row>
    <row r="9" spans="1:14" ht="18">
      <c r="A9" s="2"/>
      <c r="B9" s="2"/>
      <c r="C9" s="2"/>
      <c r="D9" s="2"/>
      <c r="E9" s="2"/>
      <c r="F9" s="2"/>
      <c r="G9" s="2"/>
      <c r="H9" s="2"/>
      <c r="I9" s="2"/>
      <c r="J9" s="2"/>
      <c r="L9" s="11" t="s">
        <v>14</v>
      </c>
      <c r="N9" s="11" t="s">
        <v>64</v>
      </c>
    </row>
    <row r="10" spans="1:14" ht="18">
      <c r="A10" s="2"/>
      <c r="B10" s="2"/>
      <c r="C10" s="2"/>
      <c r="D10" s="2"/>
      <c r="E10" s="2"/>
      <c r="F10" s="2"/>
      <c r="G10" s="2"/>
      <c r="H10" s="2"/>
      <c r="I10" s="2"/>
      <c r="J10" s="2"/>
      <c r="L10" s="11" t="s">
        <v>23</v>
      </c>
      <c r="N10" s="11" t="s">
        <v>65</v>
      </c>
    </row>
    <row r="11" spans="1:14" ht="18">
      <c r="A11" s="2"/>
      <c r="B11" s="2"/>
      <c r="C11" s="2"/>
      <c r="D11" s="2"/>
      <c r="E11" s="2"/>
      <c r="F11" s="2"/>
      <c r="G11" s="2"/>
      <c r="H11" s="2"/>
      <c r="I11" s="2"/>
      <c r="J11" s="2"/>
      <c r="L11" s="11" t="s">
        <v>25</v>
      </c>
      <c r="N11" s="11" t="s">
        <v>65</v>
      </c>
    </row>
    <row r="12" spans="1:14" ht="18">
      <c r="A12" s="2"/>
      <c r="B12" s="2"/>
      <c r="C12" s="2"/>
      <c r="D12" s="2"/>
      <c r="E12" s="2"/>
      <c r="F12" s="2"/>
      <c r="G12" s="2"/>
      <c r="H12" s="2"/>
      <c r="I12" s="2"/>
      <c r="J12" s="2"/>
      <c r="L12" s="11" t="s">
        <v>27</v>
      </c>
      <c r="N12" s="11" t="s">
        <v>65</v>
      </c>
    </row>
    <row r="13" spans="1:14" ht="18.75" thickBot="1">
      <c r="A13" s="15" t="s">
        <v>29</v>
      </c>
      <c r="B13" s="58" t="s">
        <v>40</v>
      </c>
      <c r="C13" s="16"/>
      <c r="D13" s="16" t="s">
        <v>57</v>
      </c>
      <c r="E13" s="58"/>
      <c r="F13" s="16" t="s">
        <v>23</v>
      </c>
      <c r="G13" s="16"/>
      <c r="H13" s="16"/>
      <c r="I13" s="16"/>
      <c r="J13" s="16"/>
      <c r="L13" s="17" t="s">
        <v>33</v>
      </c>
      <c r="N13" s="17" t="s">
        <v>65</v>
      </c>
    </row>
    <row r="14" spans="1:14" ht="18.75" thickTop="1">
      <c r="A14" s="16"/>
      <c r="B14" s="16" t="s">
        <v>23</v>
      </c>
      <c r="C14" s="16"/>
      <c r="D14" s="16"/>
      <c r="E14" s="16"/>
      <c r="F14" s="16" t="s">
        <v>47</v>
      </c>
      <c r="G14" s="16"/>
      <c r="H14" s="16"/>
      <c r="I14" s="16"/>
      <c r="J14" s="16"/>
      <c r="L14" s="9" t="s">
        <v>17</v>
      </c>
      <c r="N14" s="9" t="s">
        <v>66</v>
      </c>
    </row>
    <row r="15" spans="1:14" ht="18">
      <c r="A15" s="16"/>
      <c r="B15" s="16"/>
      <c r="C15" s="16"/>
      <c r="D15" s="16"/>
      <c r="E15" s="16"/>
      <c r="F15" s="16"/>
      <c r="G15" s="16"/>
      <c r="H15" s="16"/>
      <c r="I15" s="16"/>
      <c r="J15" s="16"/>
      <c r="L15" s="11" t="s">
        <v>19</v>
      </c>
      <c r="N15" s="11"/>
    </row>
    <row r="16" spans="1:14" ht="18">
      <c r="A16" s="16"/>
      <c r="B16" s="16"/>
      <c r="C16" s="16"/>
      <c r="D16" s="16"/>
      <c r="E16" s="16"/>
      <c r="F16" s="16"/>
      <c r="G16" s="16"/>
      <c r="H16" s="16"/>
      <c r="I16" s="16"/>
      <c r="J16" s="16"/>
      <c r="L16" s="11" t="s">
        <v>20</v>
      </c>
      <c r="N16" s="11"/>
    </row>
    <row r="17" spans="1:14" s="14" customFormat="1" ht="18">
      <c r="A17" s="15" t="s">
        <v>21</v>
      </c>
      <c r="B17" s="15">
        <f>40</f>
        <v>40</v>
      </c>
      <c r="C17" s="15"/>
      <c r="D17" s="15">
        <f>60+60+60+50</f>
        <v>230</v>
      </c>
      <c r="E17" s="15"/>
      <c r="F17" s="15">
        <f>45+55+50</f>
        <v>150</v>
      </c>
      <c r="G17" s="15"/>
      <c r="H17" s="15">
        <f>SUM(B17:F17)</f>
        <v>420</v>
      </c>
      <c r="I17" s="15">
        <f>7*60</f>
        <v>420</v>
      </c>
      <c r="J17" s="15">
        <f>H17-I17</f>
        <v>0</v>
      </c>
      <c r="L17" s="11" t="s">
        <v>22</v>
      </c>
      <c r="N17" s="11"/>
    </row>
    <row r="18" spans="1:14" ht="18">
      <c r="A18" s="2"/>
      <c r="B18" s="2"/>
      <c r="C18" s="2"/>
      <c r="D18" s="2"/>
      <c r="E18" s="2"/>
      <c r="F18" s="2"/>
      <c r="G18" s="2"/>
      <c r="H18" s="2"/>
      <c r="I18" s="2"/>
      <c r="J18" s="2"/>
      <c r="L18" s="11" t="s">
        <v>14</v>
      </c>
      <c r="N18" s="11" t="s">
        <v>66</v>
      </c>
    </row>
    <row r="19" spans="1:14" ht="18">
      <c r="A19" s="2"/>
      <c r="B19" s="2"/>
      <c r="C19" s="2"/>
      <c r="D19" s="2"/>
      <c r="E19" s="2"/>
      <c r="F19" s="2"/>
      <c r="G19" s="2"/>
      <c r="H19" s="2"/>
      <c r="I19" s="2"/>
      <c r="J19" s="2"/>
      <c r="L19" s="11" t="s">
        <v>23</v>
      </c>
      <c r="N19" s="11" t="s">
        <v>65</v>
      </c>
    </row>
    <row r="20" spans="1:14" ht="18">
      <c r="A20" s="2"/>
      <c r="B20" s="2"/>
      <c r="C20" s="2"/>
      <c r="D20" s="2"/>
      <c r="E20" s="2"/>
      <c r="F20" s="2"/>
      <c r="G20" s="2"/>
      <c r="H20" s="2"/>
      <c r="I20" s="2"/>
      <c r="J20" s="2"/>
      <c r="L20" s="11" t="s">
        <v>25</v>
      </c>
      <c r="N20" s="11" t="s">
        <v>64</v>
      </c>
    </row>
    <row r="21" spans="1:14" ht="18">
      <c r="A21" s="2"/>
      <c r="B21" s="2"/>
      <c r="C21" s="2"/>
      <c r="D21" s="2"/>
      <c r="E21" s="2"/>
      <c r="F21" s="2"/>
      <c r="G21" s="2"/>
      <c r="H21" s="2"/>
      <c r="I21" s="2"/>
      <c r="J21" s="2"/>
      <c r="L21" s="11" t="s">
        <v>27</v>
      </c>
      <c r="N21" s="11" t="s">
        <v>64</v>
      </c>
    </row>
    <row r="22" spans="1:14" ht="18.75" thickBot="1">
      <c r="A22" s="2"/>
      <c r="B22" s="2"/>
      <c r="C22" s="2"/>
      <c r="D22" s="2"/>
      <c r="E22" s="2"/>
      <c r="F22" s="2"/>
      <c r="G22" s="2"/>
      <c r="H22" s="2"/>
      <c r="I22" s="2"/>
      <c r="J22" s="2"/>
      <c r="L22" s="47" t="s">
        <v>33</v>
      </c>
      <c r="N22" s="47" t="s">
        <v>64</v>
      </c>
    </row>
    <row r="23" spans="1:14" ht="18">
      <c r="A23" s="2"/>
      <c r="B23" s="2"/>
      <c r="C23" s="2"/>
      <c r="D23" s="2"/>
      <c r="E23" s="2"/>
      <c r="F23" s="2"/>
      <c r="G23" s="2"/>
      <c r="H23" s="2"/>
      <c r="I23" s="2"/>
      <c r="J23" s="2"/>
      <c r="L23" s="48" t="s">
        <v>17</v>
      </c>
      <c r="N23" s="48" t="s">
        <v>66</v>
      </c>
    </row>
    <row r="24" spans="1:14" ht="18">
      <c r="A24" s="26" t="s">
        <v>38</v>
      </c>
      <c r="B24" s="27" t="s">
        <v>74</v>
      </c>
      <c r="C24" s="27" t="s">
        <v>23</v>
      </c>
      <c r="D24" s="27"/>
      <c r="E24" s="27"/>
      <c r="F24" s="27" t="s">
        <v>72</v>
      </c>
      <c r="G24" s="27"/>
      <c r="H24" s="27"/>
      <c r="I24" s="27"/>
      <c r="J24" s="27"/>
      <c r="L24" s="49" t="s">
        <v>19</v>
      </c>
      <c r="N24" s="49"/>
    </row>
    <row r="25" spans="1:14" ht="18">
      <c r="A25" s="27"/>
      <c r="B25" s="27"/>
      <c r="C25" s="27"/>
      <c r="D25" s="27"/>
      <c r="E25" s="27"/>
      <c r="F25" s="27"/>
      <c r="G25" s="27"/>
      <c r="H25" s="27"/>
      <c r="I25" s="27"/>
      <c r="J25" s="27"/>
      <c r="L25" s="49" t="s">
        <v>20</v>
      </c>
      <c r="N25" s="49"/>
    </row>
    <row r="26" spans="1:14" ht="18">
      <c r="A26" s="27"/>
      <c r="B26" s="27"/>
      <c r="C26" s="27"/>
      <c r="D26" s="27"/>
      <c r="E26" s="27"/>
      <c r="F26" s="27"/>
      <c r="G26" s="27"/>
      <c r="H26" s="27"/>
      <c r="I26" s="27"/>
      <c r="J26" s="27"/>
      <c r="L26" s="49" t="s">
        <v>22</v>
      </c>
      <c r="N26" s="49"/>
    </row>
    <row r="27" spans="1:14" ht="18">
      <c r="A27" s="27"/>
      <c r="B27" s="27"/>
      <c r="C27" s="27"/>
      <c r="D27" s="27"/>
      <c r="E27" s="27"/>
      <c r="F27" s="27"/>
      <c r="G27" s="27"/>
      <c r="H27" s="27"/>
      <c r="I27" s="27"/>
      <c r="J27" s="27"/>
      <c r="L27" s="49" t="s">
        <v>14</v>
      </c>
      <c r="N27" s="49"/>
    </row>
    <row r="28" spans="1:14" s="14" customFormat="1" ht="18">
      <c r="A28" s="26" t="s">
        <v>21</v>
      </c>
      <c r="B28" s="26">
        <f>35+60+60+50</f>
        <v>205</v>
      </c>
      <c r="C28" s="26">
        <f>45</f>
        <v>45</v>
      </c>
      <c r="D28" s="26"/>
      <c r="E28" s="26"/>
      <c r="F28" s="26">
        <f>50</f>
        <v>50</v>
      </c>
      <c r="G28" s="26"/>
      <c r="H28" s="26">
        <f>SUM(B28:F28)</f>
        <v>300</v>
      </c>
      <c r="I28" s="26">
        <f>5*60</f>
        <v>300</v>
      </c>
      <c r="J28" s="26">
        <f>H28-I28</f>
        <v>0</v>
      </c>
      <c r="L28" s="49" t="s">
        <v>23</v>
      </c>
      <c r="N28" s="49" t="s">
        <v>68</v>
      </c>
    </row>
    <row r="29" spans="1:14" s="14" customFormat="1" ht="18">
      <c r="A29" s="29"/>
      <c r="B29" s="29"/>
      <c r="C29" s="29"/>
      <c r="D29" s="29"/>
      <c r="E29" s="29"/>
      <c r="F29" s="29"/>
      <c r="G29" s="29"/>
      <c r="H29" s="29"/>
      <c r="I29" s="29"/>
      <c r="J29" s="29"/>
      <c r="L29" s="49" t="s">
        <v>25</v>
      </c>
      <c r="N29" s="49" t="s">
        <v>68</v>
      </c>
    </row>
    <row r="30" spans="1:14" s="14" customFormat="1" ht="18">
      <c r="A30" s="29"/>
      <c r="B30" s="29"/>
      <c r="C30" s="29"/>
      <c r="D30" s="29"/>
      <c r="E30" s="29"/>
      <c r="F30" s="29"/>
      <c r="G30" s="29"/>
      <c r="H30" s="29"/>
      <c r="I30" s="29"/>
      <c r="J30" s="29"/>
      <c r="L30" s="49" t="s">
        <v>27</v>
      </c>
      <c r="N30" s="49" t="s">
        <v>68</v>
      </c>
    </row>
    <row r="31" spans="1:14" s="14" customFormat="1" ht="18.75" thickBot="1">
      <c r="A31" s="30" t="s">
        <v>46</v>
      </c>
      <c r="B31" s="31"/>
      <c r="C31" s="31"/>
      <c r="D31" s="31"/>
      <c r="E31" s="31" t="s">
        <v>61</v>
      </c>
      <c r="F31" s="61" t="s">
        <v>76</v>
      </c>
      <c r="G31" s="30"/>
      <c r="H31" s="30"/>
      <c r="I31" s="30"/>
      <c r="J31" s="30"/>
      <c r="L31" s="50" t="s">
        <v>33</v>
      </c>
      <c r="N31" s="50" t="s">
        <v>68</v>
      </c>
    </row>
    <row r="32" spans="1:14" s="14" customFormat="1" ht="18.75" thickTop="1">
      <c r="A32" s="30"/>
      <c r="B32" s="31"/>
      <c r="C32" s="31"/>
      <c r="D32" s="31"/>
      <c r="E32" s="31"/>
      <c r="F32" s="31"/>
      <c r="G32" s="30"/>
      <c r="H32" s="30"/>
      <c r="I32" s="30"/>
      <c r="J32" s="30"/>
      <c r="L32" s="51" t="s">
        <v>17</v>
      </c>
      <c r="N32" s="51" t="s">
        <v>65</v>
      </c>
    </row>
    <row r="33" spans="1:14" s="14" customFormat="1" ht="18">
      <c r="A33" s="30"/>
      <c r="B33" s="31"/>
      <c r="C33" s="31"/>
      <c r="D33" s="31"/>
      <c r="E33" s="31"/>
      <c r="F33" s="31"/>
      <c r="G33" s="30"/>
      <c r="H33" s="30"/>
      <c r="I33" s="30"/>
      <c r="J33" s="30"/>
      <c r="L33" s="49" t="s">
        <v>19</v>
      </c>
      <c r="N33" s="49"/>
    </row>
    <row r="34" spans="1:14" s="14" customFormat="1" ht="18">
      <c r="A34" s="30"/>
      <c r="B34" s="31"/>
      <c r="C34" s="31"/>
      <c r="D34" s="31"/>
      <c r="E34" s="31"/>
      <c r="F34" s="31"/>
      <c r="G34" s="30"/>
      <c r="H34" s="30"/>
      <c r="I34" s="35"/>
      <c r="J34" s="30"/>
      <c r="L34" s="49" t="s">
        <v>20</v>
      </c>
      <c r="N34" s="49"/>
    </row>
    <row r="35" spans="1:14" s="14" customFormat="1" ht="18">
      <c r="A35" s="30"/>
      <c r="B35" s="31"/>
      <c r="C35" s="31"/>
      <c r="D35" s="31"/>
      <c r="E35" s="31"/>
      <c r="F35" s="31"/>
      <c r="G35" s="30"/>
      <c r="H35" s="30"/>
      <c r="I35" s="30"/>
      <c r="J35" s="30"/>
      <c r="L35" s="49" t="s">
        <v>22</v>
      </c>
      <c r="N35" s="49"/>
    </row>
    <row r="36" spans="1:14" s="14" customFormat="1" ht="18">
      <c r="A36" s="30"/>
      <c r="B36" s="31"/>
      <c r="C36" s="31"/>
      <c r="D36" s="31"/>
      <c r="E36" s="31"/>
      <c r="F36" s="31"/>
      <c r="G36" s="30"/>
      <c r="H36" s="30"/>
      <c r="I36" s="30"/>
      <c r="J36" s="30"/>
      <c r="L36" s="49" t="s">
        <v>14</v>
      </c>
      <c r="N36" s="49" t="s">
        <v>66</v>
      </c>
    </row>
    <row r="37" spans="1:14" s="14" customFormat="1" ht="18">
      <c r="A37" s="30" t="s">
        <v>21</v>
      </c>
      <c r="B37" s="30"/>
      <c r="C37" s="30"/>
      <c r="D37" s="30"/>
      <c r="E37" s="30">
        <f>60</f>
        <v>60</v>
      </c>
      <c r="F37" s="30">
        <f>60</f>
        <v>60</v>
      </c>
      <c r="G37" s="30"/>
      <c r="H37" s="30">
        <f>SUM(B37:F37)</f>
        <v>120</v>
      </c>
      <c r="I37" s="30">
        <f>2*60</f>
        <v>120</v>
      </c>
      <c r="J37" s="30">
        <f>H37-I37</f>
        <v>0</v>
      </c>
      <c r="L37" s="49" t="s">
        <v>23</v>
      </c>
      <c r="N37" s="49" t="s">
        <v>66</v>
      </c>
    </row>
    <row r="38" spans="1:14" s="14" customFormat="1" ht="18">
      <c r="A38" s="29"/>
      <c r="B38" s="29"/>
      <c r="C38" s="29"/>
      <c r="D38" s="29"/>
      <c r="E38" s="29"/>
      <c r="F38" s="29"/>
      <c r="G38" s="29"/>
      <c r="H38" s="29"/>
      <c r="I38" s="29"/>
      <c r="J38" s="29"/>
      <c r="L38" s="49" t="s">
        <v>25</v>
      </c>
      <c r="N38" s="49" t="s">
        <v>66</v>
      </c>
    </row>
    <row r="39" spans="1:14" s="14" customFormat="1" ht="18">
      <c r="A39" s="44"/>
      <c r="B39" s="44"/>
      <c r="C39" s="44"/>
      <c r="D39" s="44"/>
      <c r="E39" s="44"/>
      <c r="F39" s="44"/>
      <c r="G39" s="44"/>
      <c r="H39" s="44"/>
      <c r="I39" s="44"/>
      <c r="J39" s="44"/>
      <c r="L39" s="49" t="s">
        <v>27</v>
      </c>
      <c r="N39" s="49" t="s">
        <v>66</v>
      </c>
    </row>
    <row r="40" spans="1:14" s="38" customFormat="1" ht="18.75" thickBot="1">
      <c r="A40" s="45"/>
      <c r="B40" s="45"/>
      <c r="C40" s="45"/>
      <c r="D40" s="45"/>
      <c r="E40" s="45"/>
      <c r="F40" s="45"/>
      <c r="G40" s="45"/>
      <c r="H40" s="45"/>
      <c r="I40" s="45"/>
      <c r="J40" s="45"/>
      <c r="L40" s="50" t="s">
        <v>33</v>
      </c>
      <c r="N40" s="50" t="s">
        <v>67</v>
      </c>
    </row>
    <row r="41" spans="1:14" s="14" customFormat="1" ht="18.75" thickTop="1">
      <c r="A41" s="46"/>
      <c r="B41" s="46"/>
      <c r="C41" s="46"/>
      <c r="D41" s="46"/>
      <c r="E41" s="46"/>
      <c r="F41" s="46"/>
      <c r="G41" s="46"/>
      <c r="H41" s="46"/>
      <c r="I41" s="46"/>
      <c r="J41" s="46"/>
      <c r="L41" s="51" t="s">
        <v>17</v>
      </c>
      <c r="N41" s="51" t="s">
        <v>67</v>
      </c>
    </row>
    <row r="42" spans="1:14" s="14" customFormat="1" ht="18">
      <c r="A42" s="44"/>
      <c r="B42" s="44"/>
      <c r="C42" s="44"/>
      <c r="D42" s="44"/>
      <c r="E42" s="44"/>
      <c r="F42" s="44"/>
      <c r="G42" s="44"/>
      <c r="H42" s="44"/>
      <c r="I42" s="44"/>
      <c r="J42" s="44"/>
      <c r="L42" s="49" t="s">
        <v>19</v>
      </c>
      <c r="N42" s="49"/>
    </row>
    <row r="43" spans="1:14" ht="18">
      <c r="A43" s="54" t="s">
        <v>62</v>
      </c>
      <c r="B43" s="54" t="s">
        <v>73</v>
      </c>
      <c r="C43" s="54" t="s">
        <v>70</v>
      </c>
      <c r="D43" s="54"/>
      <c r="E43" s="54"/>
      <c r="F43" s="54"/>
      <c r="G43" s="54"/>
      <c r="H43" s="54"/>
      <c r="I43" s="54"/>
      <c r="J43" s="54"/>
      <c r="L43" s="49" t="s">
        <v>20</v>
      </c>
      <c r="N43" s="49"/>
    </row>
    <row r="44" spans="1:14" ht="18">
      <c r="A44" s="54"/>
      <c r="B44" s="54"/>
      <c r="C44" s="54"/>
      <c r="D44" s="54"/>
      <c r="E44" s="54"/>
      <c r="F44" s="54"/>
      <c r="G44" s="54"/>
      <c r="H44" s="54"/>
      <c r="I44" s="54"/>
      <c r="J44" s="54"/>
      <c r="L44" s="49" t="s">
        <v>22</v>
      </c>
      <c r="N44" s="49"/>
    </row>
    <row r="45" spans="1:14" ht="18">
      <c r="A45" s="54"/>
      <c r="B45" s="54"/>
      <c r="C45" s="54"/>
      <c r="D45" s="54"/>
      <c r="E45" s="54"/>
      <c r="F45" s="54"/>
      <c r="G45" s="54"/>
      <c r="H45" s="54"/>
      <c r="I45" s="54"/>
      <c r="J45" s="54"/>
      <c r="L45" s="49" t="s">
        <v>14</v>
      </c>
      <c r="N45" s="49" t="s">
        <v>66</v>
      </c>
    </row>
    <row r="46" spans="1:14" ht="18">
      <c r="A46" s="55" t="s">
        <v>21</v>
      </c>
      <c r="B46" s="56">
        <f>70</f>
        <v>70</v>
      </c>
      <c r="C46" s="56">
        <f>60+60+50</f>
        <v>170</v>
      </c>
      <c r="D46" s="57"/>
      <c r="E46" s="56"/>
      <c r="F46" s="56"/>
      <c r="G46" s="56"/>
      <c r="H46" s="56">
        <f>SUM(B46:F46)</f>
        <v>240</v>
      </c>
      <c r="I46" s="56">
        <f>4*60</f>
        <v>240</v>
      </c>
      <c r="J46" s="56">
        <f>H46-I46</f>
        <v>0</v>
      </c>
      <c r="L46" s="49" t="s">
        <v>23</v>
      </c>
      <c r="N46" s="49" t="s">
        <v>68</v>
      </c>
    </row>
    <row r="47" spans="1:14" ht="18">
      <c r="L47" s="49" t="s">
        <v>25</v>
      </c>
      <c r="N47" s="49" t="s">
        <v>65</v>
      </c>
    </row>
    <row r="48" spans="1:14" ht="18">
      <c r="L48" s="49" t="s">
        <v>27</v>
      </c>
      <c r="N48" s="49" t="s">
        <v>68</v>
      </c>
    </row>
    <row r="49" spans="1:14" ht="18.75" thickBot="1">
      <c r="L49" s="52" t="s">
        <v>33</v>
      </c>
      <c r="N49" s="52" t="s">
        <v>68</v>
      </c>
    </row>
    <row r="50" spans="1:14">
      <c r="A50" s="2"/>
      <c r="B50" s="2">
        <f>B8+B17+B28+B37+B46</f>
        <v>315</v>
      </c>
      <c r="C50" s="2">
        <f t="shared" ref="C50:F50" si="0">C8+C17+C28+C37+C46</f>
        <v>320</v>
      </c>
      <c r="D50" s="2">
        <f t="shared" si="0"/>
        <v>280</v>
      </c>
      <c r="E50" s="2">
        <f t="shared" si="0"/>
        <v>325</v>
      </c>
      <c r="F50" s="2">
        <f t="shared" si="0"/>
        <v>320</v>
      </c>
      <c r="G50" s="2"/>
      <c r="H50" s="2"/>
      <c r="I50" s="2">
        <f>SUM(I8+I17+I28+I37+I46)</f>
        <v>1560</v>
      </c>
      <c r="J50" s="2"/>
    </row>
    <row r="52" spans="1:14">
      <c r="H52" t="s">
        <v>52</v>
      </c>
      <c r="I52">
        <f>SUM(I3:I46)</f>
        <v>1560</v>
      </c>
      <c r="J52" t="s">
        <v>53</v>
      </c>
    </row>
    <row r="53" spans="1:14">
      <c r="I53">
        <f>I52/60</f>
        <v>26</v>
      </c>
      <c r="J53" t="s">
        <v>54</v>
      </c>
      <c r="K53" t="s">
        <v>55</v>
      </c>
    </row>
    <row r="54" spans="1:14">
      <c r="C54" s="41"/>
    </row>
    <row r="57" spans="1:14">
      <c r="A57" s="42"/>
      <c r="B57" s="42"/>
      <c r="C57" s="42"/>
      <c r="D57" s="42"/>
    </row>
    <row r="58" spans="1:14">
      <c r="A58" s="42" t="s">
        <v>1</v>
      </c>
      <c r="B58" s="42" t="s">
        <v>40</v>
      </c>
      <c r="C58" s="43" t="s">
        <v>56</v>
      </c>
      <c r="D58" s="42">
        <f>B50</f>
        <v>315</v>
      </c>
    </row>
    <row r="59" spans="1:14">
      <c r="A59" s="42" t="s">
        <v>2</v>
      </c>
      <c r="B59" s="42" t="s">
        <v>11</v>
      </c>
      <c r="C59" s="42" t="s">
        <v>56</v>
      </c>
      <c r="D59" s="42">
        <f>C50</f>
        <v>320</v>
      </c>
    </row>
    <row r="60" spans="1:14">
      <c r="A60" s="42" t="s">
        <v>3</v>
      </c>
      <c r="B60" s="42" t="s">
        <v>10</v>
      </c>
      <c r="C60" s="43" t="s">
        <v>57</v>
      </c>
      <c r="D60" s="42">
        <f>D50</f>
        <v>280</v>
      </c>
    </row>
    <row r="61" spans="1:14">
      <c r="A61" s="42" t="s">
        <v>58</v>
      </c>
      <c r="B61" s="42" t="s">
        <v>10</v>
      </c>
      <c r="C61" s="43" t="s">
        <v>56</v>
      </c>
      <c r="D61" s="42">
        <f>E50</f>
        <v>325</v>
      </c>
    </row>
    <row r="62" spans="1:14">
      <c r="A62" s="42" t="s">
        <v>5</v>
      </c>
      <c r="B62" s="42" t="s">
        <v>76</v>
      </c>
      <c r="C62" s="43" t="s">
        <v>56</v>
      </c>
      <c r="D62" s="42">
        <f>F50</f>
        <v>320</v>
      </c>
    </row>
    <row r="63" spans="1:14">
      <c r="A63" s="42"/>
      <c r="B63" s="42"/>
      <c r="C63" s="42"/>
      <c r="D63" s="42"/>
    </row>
    <row r="64" spans="1:14">
      <c r="A64" s="42" t="s">
        <v>60</v>
      </c>
      <c r="B64" s="42"/>
      <c r="C64" s="42"/>
      <c r="D64" s="42">
        <f>SUM(D58:D62)</f>
        <v>1560</v>
      </c>
    </row>
    <row r="65" spans="1:4">
      <c r="A65" s="42"/>
      <c r="B65" s="42"/>
      <c r="C65" s="42"/>
      <c r="D65" s="42"/>
    </row>
  </sheetData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Arkusz3</vt:lpstr>
      <vt:lpstr>świetlica 2019_2020_wersja  (2)</vt:lpstr>
      <vt:lpstr>świetlica 2020_2021 (2)</vt:lpstr>
      <vt:lpstr>'świetlica 2019_2020_wersja  (2)'!Obszar_wydruku</vt:lpstr>
      <vt:lpstr>'świetlica 2020_2021 (2)'!Obszar_wydruku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Hamerski  Adam</cp:lastModifiedBy>
  <cp:revision>11</cp:revision>
  <cp:lastPrinted>2020-09-01T11:37:44Z</cp:lastPrinted>
  <dcterms:created xsi:type="dcterms:W3CDTF">2018-09-03T10:39:01Z</dcterms:created>
  <dcterms:modified xsi:type="dcterms:W3CDTF">2020-09-25T07:19:03Z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